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lanilha Orçamentaria" sheetId="1" r:id="rId1"/>
  </sheets>
  <definedNames>
    <definedName name="_xlnm.Print_Area" localSheetId="0">'Planilha Orçamentaria'!$A$1:$K$37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"/>
  <c r="I17"/>
  <c r="H30"/>
  <c r="H31"/>
  <c r="H33"/>
  <c r="H29"/>
  <c r="H28" s="1"/>
  <c r="H26"/>
  <c r="H23"/>
  <c r="H22"/>
  <c r="H21" s="1"/>
  <c r="H17"/>
  <c r="H18"/>
  <c r="H19"/>
  <c r="H13"/>
  <c r="I13" s="1"/>
  <c r="H12"/>
  <c r="H8"/>
  <c r="H7"/>
  <c r="K30"/>
  <c r="I30" s="1"/>
  <c r="K31"/>
  <c r="I31" s="1"/>
  <c r="K32"/>
  <c r="H32" s="1"/>
  <c r="K33"/>
  <c r="K29"/>
  <c r="I29" s="1"/>
  <c r="K26"/>
  <c r="I26" s="1"/>
  <c r="K27"/>
  <c r="H27" s="1"/>
  <c r="K25"/>
  <c r="H25" s="1"/>
  <c r="K23"/>
  <c r="I23" s="1"/>
  <c r="K22"/>
  <c r="K21" s="1"/>
  <c r="K16"/>
  <c r="H16" s="1"/>
  <c r="K17"/>
  <c r="K18"/>
  <c r="I18" s="1"/>
  <c r="K19"/>
  <c r="I19" s="1"/>
  <c r="K20"/>
  <c r="H20" s="1"/>
  <c r="K15"/>
  <c r="H15" s="1"/>
  <c r="K13"/>
  <c r="K12"/>
  <c r="I12" s="1"/>
  <c r="K11"/>
  <c r="H11" s="1"/>
  <c r="H10" s="1"/>
  <c r="K8"/>
  <c r="I8" s="1"/>
  <c r="K9"/>
  <c r="H9" s="1"/>
  <c r="I9" s="1"/>
  <c r="K7"/>
  <c r="I7" s="1"/>
  <c r="H6" l="1"/>
  <c r="H14"/>
  <c r="I15"/>
  <c r="H24"/>
  <c r="H34" s="1"/>
  <c r="I25"/>
  <c r="I6"/>
  <c r="I11"/>
  <c r="I10" s="1"/>
  <c r="I16"/>
  <c r="I32"/>
  <c r="I28" s="1"/>
  <c r="I22"/>
  <c r="I21" s="1"/>
  <c r="I27"/>
  <c r="I20"/>
  <c r="K24"/>
  <c r="K10"/>
  <c r="K28"/>
  <c r="K14"/>
  <c r="K6"/>
  <c r="I14" l="1"/>
  <c r="K34"/>
  <c r="I24"/>
  <c r="I34" s="1"/>
</calcChain>
</file>

<file path=xl/sharedStrings.xml><?xml version="1.0" encoding="utf-8"?>
<sst xmlns="http://schemas.openxmlformats.org/spreadsheetml/2006/main" count="160" uniqueCount="104">
  <si>
    <t>GOVERNO DO ESTADO DE SÃO PAULO</t>
  </si>
  <si>
    <t>PLANILHA DE ORÇAMENTO</t>
  </si>
  <si>
    <t>SECRETARIA DE MEIO AMBIENTE, INFRAESTRUTURA E LOGÍSTICA</t>
  </si>
  <si>
    <t>TOMADOR:</t>
  </si>
  <si>
    <t>PREFEITURA MUNICIPAL DE MARAPOAMA</t>
  </si>
  <si>
    <t>FUNDO ESTADUAL DE RECURSOS HÍDRICOS - FEHIDRO</t>
  </si>
  <si>
    <t>EMPREENDIMENTO:</t>
  </si>
  <si>
    <t>SUBSTITUIÇÃO DO EMISSÁRIO DE ESGOTO DO MUNICÍPIO DE MARAPOAMA</t>
  </si>
  <si>
    <t>Ordem</t>
  </si>
  <si>
    <t>Descrição do Item</t>
  </si>
  <si>
    <t>Refêrencia de Preço</t>
  </si>
  <si>
    <t>Código da Referência</t>
  </si>
  <si>
    <t>Unidade</t>
  </si>
  <si>
    <t>Quantidade</t>
  </si>
  <si>
    <t>Valor Unitário (R$)</t>
  </si>
  <si>
    <t>Valor FEHIDRO (R$)</t>
  </si>
  <si>
    <t>Valor Contrapartida (R$)</t>
  </si>
  <si>
    <t>Valor Outras Fontes (R$)</t>
  </si>
  <si>
    <t>Valor Total (R$)</t>
  </si>
  <si>
    <t>1</t>
  </si>
  <si>
    <t>SERVIÇOS PRELIMINARES</t>
  </si>
  <si>
    <t/>
  </si>
  <si>
    <t>1.1</t>
  </si>
  <si>
    <t>Placa em lona com impressão digital e estrutura em madeira</t>
  </si>
  <si>
    <t>CDHU</t>
  </si>
  <si>
    <t>02.08.050</t>
  </si>
  <si>
    <t>Metro quadrado</t>
  </si>
  <si>
    <t>1.2</t>
  </si>
  <si>
    <t>Locação de container tipo escritório com 1 vaso sanitário, 1 lavatório e 1 ponto para chuveiro - área mínima de 13,80 m²</t>
  </si>
  <si>
    <t>02.02.130</t>
  </si>
  <si>
    <t>Mês</t>
  </si>
  <si>
    <t>1.3</t>
  </si>
  <si>
    <t>Locação de container tipo depósito - área mínima de 13,80 m²</t>
  </si>
  <si>
    <t>02.02.150</t>
  </si>
  <si>
    <t>2</t>
  </si>
  <si>
    <t>SERVIÇOS DE LIMPEZA E REMOÇÃO</t>
  </si>
  <si>
    <t>2.1</t>
  </si>
  <si>
    <t>Limpeza mecanizada do terreno, inclusive troncos com diâmetro acima de 15 cm até 50 cm, com caminhão à disposição dentro da obra, até o raio de 1 km</t>
  </si>
  <si>
    <t>02.09.130</t>
  </si>
  <si>
    <t>2.2</t>
  </si>
  <si>
    <t>Demolição (levantamento) mecanizada de pavimento asfáltico, inclusive fragmentação e acomodação do material</t>
  </si>
  <si>
    <t>03.07.030</t>
  </si>
  <si>
    <t>2.3</t>
  </si>
  <si>
    <t>Locação de rede de canalização</t>
  </si>
  <si>
    <t>02.10.040</t>
  </si>
  <si>
    <t>Metros</t>
  </si>
  <si>
    <t>3</t>
  </si>
  <si>
    <t>ESCAVAÇÃO, ATERRO E REATERRO</t>
  </si>
  <si>
    <t>3.1</t>
  </si>
  <si>
    <t>Escavação mecanizada de valas ou cavas com profundidade de até 3 m</t>
  </si>
  <si>
    <t>07.02.040</t>
  </si>
  <si>
    <t>Metro cúbico</t>
  </si>
  <si>
    <t>3.2</t>
  </si>
  <si>
    <t>Reaterro compactado mecanizado de vala ou cava com compactador</t>
  </si>
  <si>
    <t>07.11.020</t>
  </si>
  <si>
    <t>3.3</t>
  </si>
  <si>
    <t>Escavação e carga mecanizada para exploração de solo em jazida</t>
  </si>
  <si>
    <t>07.01.010</t>
  </si>
  <si>
    <t>3.4</t>
  </si>
  <si>
    <t>Transporte de solo de 1ª e 2ª categoria por caminhão para distâncias superiores ao 2° km até o 3° km</t>
  </si>
  <si>
    <t>05.10.021</t>
  </si>
  <si>
    <t>3.5</t>
  </si>
  <si>
    <t>Compactação de aterro mecanizado mínimo de 95% PN, sem fornecimento de solo em campo aberto</t>
  </si>
  <si>
    <t>07.12.020</t>
  </si>
  <si>
    <t>3.6</t>
  </si>
  <si>
    <t>Plantio de grama batatais em placas (praças e áreas abertas)</t>
  </si>
  <si>
    <t>34.02.020</t>
  </si>
  <si>
    <t>4</t>
  </si>
  <si>
    <t>TUBULAÇÃO</t>
  </si>
  <si>
    <t>4.1</t>
  </si>
  <si>
    <t>Tubo PVC rígido, tipo Coletor Esgoto, junta elástica, DN= 300 mm, inclusive conexões</t>
  </si>
  <si>
    <t>46.05.070</t>
  </si>
  <si>
    <t>4.2</t>
  </si>
  <si>
    <t>Colchão de areia</t>
  </si>
  <si>
    <t>11.18.180</t>
  </si>
  <si>
    <t>5</t>
  </si>
  <si>
    <t>POÇOS DE VISITA</t>
  </si>
  <si>
    <t>5.1</t>
  </si>
  <si>
    <t>Poço de visita em alvenaria tipo PMSP - balão</t>
  </si>
  <si>
    <t>49.12.140</t>
  </si>
  <si>
    <t>5.2</t>
  </si>
  <si>
    <t>Chaminé para poço de visita tipo PMSP em alvenaria, diâmetro interno 70 cm - pescoço</t>
  </si>
  <si>
    <t>49.12.120</t>
  </si>
  <si>
    <t>5.3</t>
  </si>
  <si>
    <t>Tampão em ferro fundido, diâmetro de 600 mm, classe B 125 (ruptura &gt; 125 kN)</t>
  </si>
  <si>
    <t>49.06.400</t>
  </si>
  <si>
    <t>6</t>
  </si>
  <si>
    <t>RECUPERAÇÃO DO ASFALTO</t>
  </si>
  <si>
    <t>6.1</t>
  </si>
  <si>
    <t>Imprimação betuminosa ligante</t>
  </si>
  <si>
    <t>54.03.230</t>
  </si>
  <si>
    <t>6.2</t>
  </si>
  <si>
    <t>Imprimação betuminosa impermeabilizante</t>
  </si>
  <si>
    <t>54.03.240</t>
  </si>
  <si>
    <t>6.3</t>
  </si>
  <si>
    <t>Restauração de pavimento asfáltico com concreto betuminoso usinado quente - CBUQ</t>
  </si>
  <si>
    <t>54.03.221</t>
  </si>
  <si>
    <t>6.4</t>
  </si>
  <si>
    <t>Guia pré-moldada reta tipo PMSP 100 - fck 25 Mpa</t>
  </si>
  <si>
    <t>54.06.040</t>
  </si>
  <si>
    <t>6.5</t>
  </si>
  <si>
    <t>Sarjeta ou sarjetão moldado no local, tipo PMSP em concreto com fck 20 Mpa</t>
  </si>
  <si>
    <t>54.06.160</t>
  </si>
  <si>
    <t>TOTAL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</si>
</sst>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4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0" fillId="2" borderId="1" xfId="0" applyNumberFormat="1" applyFont="1" applyFill="1" applyBorder="1" applyProtection="1"/>
    <xf numFmtId="0" fontId="0" fillId="2" borderId="3" xfId="0" applyNumberFormat="1" applyFont="1" applyFill="1" applyBorder="1" applyProtection="1"/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left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ont="1" applyFill="1" applyBorder="1" applyAlignment="1" applyProtection="1">
      <alignment horizontal="right"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/>
    </xf>
    <xf numFmtId="4" fontId="1" fillId="2" borderId="2" xfId="0" applyNumberFormat="1" applyFont="1" applyFill="1" applyBorder="1" applyAlignment="1" applyProtection="1">
      <alignment horizontal="right"/>
    </xf>
    <xf numFmtId="4" fontId="0" fillId="2" borderId="0" xfId="0" applyNumberFormat="1" applyFont="1" applyFill="1" applyProtection="1"/>
    <xf numFmtId="0" fontId="0" fillId="2" borderId="4" xfId="0" applyNumberFormat="1" applyFont="1" applyFill="1" applyBorder="1" applyAlignment="1" applyProtection="1">
      <alignment horizontal="center"/>
    </xf>
    <xf numFmtId="0" fontId="0" fillId="2" borderId="4" xfId="0" applyNumberFormat="1" applyFont="1" applyFill="1" applyBorder="1" applyProtection="1"/>
    <xf numFmtId="0" fontId="2" fillId="2" borderId="4" xfId="0" applyNumberFormat="1" applyFont="1" applyFill="1" applyBorder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right" vertical="center"/>
    </xf>
    <xf numFmtId="0" fontId="0" fillId="2" borderId="4" xfId="0" applyNumberFormat="1" applyFont="1" applyFill="1" applyBorder="1" applyAlignment="1" applyProtection="1">
      <alignment horizontal="left" wrapText="1"/>
    </xf>
    <xf numFmtId="0" fontId="0" fillId="2" borderId="4" xfId="0" applyNumberFormat="1" applyFont="1" applyFill="1" applyBorder="1" applyAlignment="1" applyProtection="1">
      <alignment wrapText="1"/>
    </xf>
    <xf numFmtId="0" fontId="0" fillId="2" borderId="6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horizontal="left"/>
    </xf>
    <xf numFmtId="0" fontId="0" fillId="2" borderId="6" xfId="0" applyNumberFormat="1" applyFont="1" applyFill="1" applyBorder="1" applyAlignment="1" applyProtection="1">
      <alignment horizontal="left" wrapText="1"/>
    </xf>
    <xf numFmtId="0" fontId="0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 applyAlignment="1" applyProtection="1">
      <alignment horizontal="center"/>
    </xf>
    <xf numFmtId="0" fontId="0" fillId="2" borderId="6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981075" cy="1276350"/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view="pageBreakPreview" zoomScale="60" workbookViewId="0">
      <selection activeCell="M29" sqref="M29"/>
    </sheetView>
  </sheetViews>
  <sheetFormatPr defaultRowHeight="15"/>
  <cols>
    <col min="1" max="1" width="8" style="1" customWidth="1"/>
    <col min="2" max="2" width="37" style="1" customWidth="1"/>
    <col min="3" max="4" width="12" style="1" customWidth="1"/>
    <col min="5" max="5" width="14" style="1" customWidth="1"/>
    <col min="6" max="6" width="13" style="1" customWidth="1"/>
    <col min="7" max="7" width="16" style="1" customWidth="1"/>
    <col min="8" max="8" width="18.28515625" style="1" customWidth="1"/>
    <col min="9" max="9" width="18" style="1" customWidth="1"/>
    <col min="10" max="10" width="16" style="1" customWidth="1"/>
    <col min="11" max="11" width="18.28515625" style="1" customWidth="1"/>
    <col min="12" max="12" width="9.140625" style="1"/>
    <col min="13" max="13" width="12.7109375" style="1" customWidth="1"/>
    <col min="14" max="15" width="11.7109375" style="1" bestFit="1" customWidth="1"/>
    <col min="16" max="16384" width="9.140625" style="1"/>
  </cols>
  <sheetData>
    <row r="1" spans="1:11" ht="33.950000000000003" customHeight="1">
      <c r="A1" s="18" t="s">
        <v>0</v>
      </c>
      <c r="B1" s="17"/>
      <c r="C1" s="17"/>
      <c r="D1" s="17"/>
      <c r="E1" s="17"/>
      <c r="F1" s="26" t="s">
        <v>1</v>
      </c>
      <c r="G1" s="17"/>
      <c r="H1" s="17"/>
      <c r="I1" s="17"/>
      <c r="J1" s="27"/>
      <c r="K1" s="2"/>
    </row>
    <row r="2" spans="1:11" ht="33.950000000000003" customHeight="1">
      <c r="A2" s="16" t="s">
        <v>2</v>
      </c>
      <c r="B2" s="17"/>
      <c r="C2" s="17"/>
      <c r="D2" s="17"/>
      <c r="E2" s="17"/>
      <c r="F2" s="23" t="s">
        <v>3</v>
      </c>
      <c r="G2" s="25"/>
      <c r="H2" s="20" t="s">
        <v>4</v>
      </c>
      <c r="I2" s="20"/>
      <c r="J2" s="24"/>
      <c r="K2" s="2"/>
    </row>
    <row r="3" spans="1:11" ht="33.950000000000003" customHeight="1">
      <c r="A3" s="16" t="s">
        <v>5</v>
      </c>
      <c r="B3" s="17"/>
      <c r="C3" s="17"/>
      <c r="D3" s="17"/>
      <c r="E3" s="17"/>
      <c r="F3" s="23" t="s">
        <v>6</v>
      </c>
      <c r="G3" s="17"/>
      <c r="H3" s="20" t="s">
        <v>7</v>
      </c>
      <c r="I3" s="21"/>
      <c r="J3" s="22"/>
      <c r="K3" s="3"/>
    </row>
    <row r="5" spans="1:11" ht="27.95" customHeight="1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</row>
    <row r="6" spans="1:11">
      <c r="A6" s="4" t="s">
        <v>19</v>
      </c>
      <c r="B6" s="11" t="s">
        <v>20</v>
      </c>
      <c r="C6" s="5" t="s">
        <v>21</v>
      </c>
      <c r="D6" s="12" t="s">
        <v>21</v>
      </c>
      <c r="E6" s="12"/>
      <c r="F6" s="13"/>
      <c r="G6" s="13">
        <v>3284.9</v>
      </c>
      <c r="H6" s="13">
        <f>SUM(H7:H9)</f>
        <v>31155.611199999999</v>
      </c>
      <c r="I6" s="13">
        <f>SUM(I7:I9)</f>
        <v>635.82880000000023</v>
      </c>
      <c r="J6" s="13">
        <v>0</v>
      </c>
      <c r="K6" s="13">
        <f>SUM(K7:K9)</f>
        <v>31791.440000000002</v>
      </c>
    </row>
    <row r="7" spans="1:11" ht="30">
      <c r="A7" s="6" t="s">
        <v>22</v>
      </c>
      <c r="B7" s="7" t="s">
        <v>23</v>
      </c>
      <c r="C7" s="8" t="s">
        <v>24</v>
      </c>
      <c r="D7" s="9" t="s">
        <v>25</v>
      </c>
      <c r="E7" s="9" t="s">
        <v>26</v>
      </c>
      <c r="F7" s="10">
        <v>24</v>
      </c>
      <c r="G7" s="10">
        <v>260.33</v>
      </c>
      <c r="H7" s="10">
        <f>K7*0.98</f>
        <v>6122.9615999999996</v>
      </c>
      <c r="I7" s="10">
        <f>K7-H7</f>
        <v>124.95840000000044</v>
      </c>
      <c r="J7" s="10">
        <v>0</v>
      </c>
      <c r="K7" s="10">
        <f>F7*G7</f>
        <v>6247.92</v>
      </c>
    </row>
    <row r="8" spans="1:11" ht="60">
      <c r="A8" s="6" t="s">
        <v>27</v>
      </c>
      <c r="B8" s="7" t="s">
        <v>28</v>
      </c>
      <c r="C8" s="8" t="s">
        <v>24</v>
      </c>
      <c r="D8" s="9" t="s">
        <v>29</v>
      </c>
      <c r="E8" s="9" t="s">
        <v>30</v>
      </c>
      <c r="F8" s="10">
        <v>8</v>
      </c>
      <c r="G8" s="10">
        <v>1982.15</v>
      </c>
      <c r="H8" s="10">
        <f>K8*0.98</f>
        <v>15540.056</v>
      </c>
      <c r="I8" s="10">
        <f>K8-H8</f>
        <v>317.14400000000023</v>
      </c>
      <c r="J8" s="10">
        <v>0</v>
      </c>
      <c r="K8" s="10">
        <f t="shared" ref="K8:K33" si="0">F8*G8</f>
        <v>15857.2</v>
      </c>
    </row>
    <row r="9" spans="1:11" ht="30">
      <c r="A9" s="6" t="s">
        <v>31</v>
      </c>
      <c r="B9" s="7" t="s">
        <v>32</v>
      </c>
      <c r="C9" s="8" t="s">
        <v>24</v>
      </c>
      <c r="D9" s="9" t="s">
        <v>33</v>
      </c>
      <c r="E9" s="9" t="s">
        <v>30</v>
      </c>
      <c r="F9" s="10">
        <v>8</v>
      </c>
      <c r="G9" s="10">
        <v>1210.79</v>
      </c>
      <c r="H9" s="10">
        <f>K9*0.98</f>
        <v>9492.5936000000002</v>
      </c>
      <c r="I9" s="10">
        <f>K9-H9</f>
        <v>193.72639999999956</v>
      </c>
      <c r="J9" s="10">
        <v>0</v>
      </c>
      <c r="K9" s="10">
        <f t="shared" si="0"/>
        <v>9686.32</v>
      </c>
    </row>
    <row r="10" spans="1:11">
      <c r="A10" s="4" t="s">
        <v>34</v>
      </c>
      <c r="B10" s="11" t="s">
        <v>35</v>
      </c>
      <c r="C10" s="5" t="s">
        <v>21</v>
      </c>
      <c r="D10" s="12" t="s">
        <v>21</v>
      </c>
      <c r="E10" s="12"/>
      <c r="F10" s="13"/>
      <c r="G10" s="13">
        <v>41.36</v>
      </c>
      <c r="H10" s="13">
        <f>SUM(H11:H13)</f>
        <v>113566.22640999999</v>
      </c>
      <c r="I10" s="13">
        <f>SUM(I11:I13)</f>
        <v>2317.6780900000063</v>
      </c>
      <c r="J10" s="13">
        <v>0</v>
      </c>
      <c r="K10" s="13">
        <f>SUM(K11:K13)</f>
        <v>115883.90449999999</v>
      </c>
    </row>
    <row r="11" spans="1:11" ht="75">
      <c r="A11" s="6" t="s">
        <v>36</v>
      </c>
      <c r="B11" s="7" t="s">
        <v>37</v>
      </c>
      <c r="C11" s="8" t="s">
        <v>24</v>
      </c>
      <c r="D11" s="9" t="s">
        <v>38</v>
      </c>
      <c r="E11" s="9" t="s">
        <v>26</v>
      </c>
      <c r="F11" s="10">
        <v>14260.25</v>
      </c>
      <c r="G11" s="10">
        <v>7.72</v>
      </c>
      <c r="H11" s="10">
        <f>K11*0.98</f>
        <v>107887.34739999998</v>
      </c>
      <c r="I11" s="10">
        <f>K11-H11</f>
        <v>2201.7826000000059</v>
      </c>
      <c r="J11" s="10">
        <v>0</v>
      </c>
      <c r="K11" s="10">
        <f t="shared" si="0"/>
        <v>110089.12999999999</v>
      </c>
    </row>
    <row r="12" spans="1:11" ht="60">
      <c r="A12" s="6" t="s">
        <v>39</v>
      </c>
      <c r="B12" s="7" t="s">
        <v>40</v>
      </c>
      <c r="C12" s="8" t="s">
        <v>24</v>
      </c>
      <c r="D12" s="9" t="s">
        <v>41</v>
      </c>
      <c r="E12" s="9" t="s">
        <v>26</v>
      </c>
      <c r="F12" s="10">
        <v>12</v>
      </c>
      <c r="G12" s="10">
        <v>33.700000000000003</v>
      </c>
      <c r="H12" s="10">
        <f>K12*0.98</f>
        <v>396.31200000000001</v>
      </c>
      <c r="I12" s="10">
        <f t="shared" ref="I12:I33" si="1">K12-H12</f>
        <v>8.0880000000000223</v>
      </c>
      <c r="J12" s="10">
        <v>0</v>
      </c>
      <c r="K12" s="10">
        <f t="shared" si="0"/>
        <v>404.40000000000003</v>
      </c>
    </row>
    <row r="13" spans="1:11">
      <c r="A13" s="6" t="s">
        <v>42</v>
      </c>
      <c r="B13" s="7" t="s">
        <v>43</v>
      </c>
      <c r="C13" s="8" t="s">
        <v>24</v>
      </c>
      <c r="D13" s="9" t="s">
        <v>44</v>
      </c>
      <c r="E13" s="9" t="s">
        <v>45</v>
      </c>
      <c r="F13" s="10">
        <v>2852.05</v>
      </c>
      <c r="G13" s="10">
        <v>1.89</v>
      </c>
      <c r="H13" s="10">
        <f>K13*0.98</f>
        <v>5282.5670099999998</v>
      </c>
      <c r="I13" s="10">
        <f t="shared" si="1"/>
        <v>107.80749000000014</v>
      </c>
      <c r="J13" s="10">
        <v>0</v>
      </c>
      <c r="K13" s="10">
        <f t="shared" si="0"/>
        <v>5390.3744999999999</v>
      </c>
    </row>
    <row r="14" spans="1:11">
      <c r="A14" s="4" t="s">
        <v>46</v>
      </c>
      <c r="B14" s="11" t="s">
        <v>47</v>
      </c>
      <c r="C14" s="5" t="s">
        <v>21</v>
      </c>
      <c r="D14" s="12" t="s">
        <v>21</v>
      </c>
      <c r="E14" s="12"/>
      <c r="F14" s="13"/>
      <c r="G14" s="13">
        <v>92.26</v>
      </c>
      <c r="H14" s="13">
        <f>SUM(H15:H20)</f>
        <v>196654.26955999999</v>
      </c>
      <c r="I14" s="13">
        <f>SUM(I15:I20)</f>
        <v>4013.3524400000042</v>
      </c>
      <c r="J14" s="13">
        <v>0</v>
      </c>
      <c r="K14" s="13">
        <f>SUM(K15:K20)</f>
        <v>200667.62200000003</v>
      </c>
    </row>
    <row r="15" spans="1:11" ht="30">
      <c r="A15" s="6" t="s">
        <v>48</v>
      </c>
      <c r="B15" s="7" t="s">
        <v>49</v>
      </c>
      <c r="C15" s="8" t="s">
        <v>24</v>
      </c>
      <c r="D15" s="9" t="s">
        <v>50</v>
      </c>
      <c r="E15" s="9" t="s">
        <v>51</v>
      </c>
      <c r="F15" s="10">
        <v>4175.3999999999996</v>
      </c>
      <c r="G15" s="10">
        <v>16.8</v>
      </c>
      <c r="H15" s="10">
        <f>K15*0.98</f>
        <v>68743.785600000003</v>
      </c>
      <c r="I15" s="10">
        <f t="shared" si="1"/>
        <v>1402.9343999999983</v>
      </c>
      <c r="J15" s="10">
        <v>0</v>
      </c>
      <c r="K15" s="10">
        <f t="shared" si="0"/>
        <v>70146.720000000001</v>
      </c>
    </row>
    <row r="16" spans="1:11" ht="30">
      <c r="A16" s="6" t="s">
        <v>52</v>
      </c>
      <c r="B16" s="7" t="s">
        <v>53</v>
      </c>
      <c r="C16" s="8" t="s">
        <v>24</v>
      </c>
      <c r="D16" s="9" t="s">
        <v>54</v>
      </c>
      <c r="E16" s="9" t="s">
        <v>51</v>
      </c>
      <c r="F16" s="10">
        <v>3757.9</v>
      </c>
      <c r="G16" s="10">
        <v>9.4600000000000009</v>
      </c>
      <c r="H16" s="10">
        <f t="shared" ref="H16:H33" si="2">K16*0.98</f>
        <v>34838.739320000001</v>
      </c>
      <c r="I16" s="10">
        <f t="shared" si="1"/>
        <v>710.99468000000343</v>
      </c>
      <c r="J16" s="10">
        <v>0</v>
      </c>
      <c r="K16" s="10">
        <f t="shared" si="0"/>
        <v>35549.734000000004</v>
      </c>
    </row>
    <row r="17" spans="1:11" ht="30">
      <c r="A17" s="6" t="s">
        <v>55</v>
      </c>
      <c r="B17" s="7" t="s">
        <v>56</v>
      </c>
      <c r="C17" s="8" t="s">
        <v>24</v>
      </c>
      <c r="D17" s="9" t="s">
        <v>57</v>
      </c>
      <c r="E17" s="9" t="s">
        <v>51</v>
      </c>
      <c r="F17" s="10">
        <v>1598.4</v>
      </c>
      <c r="G17" s="10">
        <v>20.85</v>
      </c>
      <c r="H17" s="10">
        <f t="shared" si="2"/>
        <v>32660.107200000006</v>
      </c>
      <c r="I17" s="10">
        <f t="shared" si="1"/>
        <v>666.53280000000086</v>
      </c>
      <c r="J17" s="10">
        <v>0</v>
      </c>
      <c r="K17" s="10">
        <f t="shared" si="0"/>
        <v>33326.640000000007</v>
      </c>
    </row>
    <row r="18" spans="1:11" ht="45">
      <c r="A18" s="6" t="s">
        <v>58</v>
      </c>
      <c r="B18" s="7" t="s">
        <v>59</v>
      </c>
      <c r="C18" s="8" t="s">
        <v>24</v>
      </c>
      <c r="D18" s="9" t="s">
        <v>60</v>
      </c>
      <c r="E18" s="9" t="s">
        <v>51</v>
      </c>
      <c r="F18" s="10">
        <v>1598.4</v>
      </c>
      <c r="G18" s="10">
        <v>17.21</v>
      </c>
      <c r="H18" s="10">
        <f t="shared" si="2"/>
        <v>26958.294720000002</v>
      </c>
      <c r="I18" s="10">
        <f t="shared" si="1"/>
        <v>550.16928000000189</v>
      </c>
      <c r="J18" s="10">
        <v>0</v>
      </c>
      <c r="K18" s="10">
        <f t="shared" si="0"/>
        <v>27508.464000000004</v>
      </c>
    </row>
    <row r="19" spans="1:11" ht="45">
      <c r="A19" s="6" t="s">
        <v>61</v>
      </c>
      <c r="B19" s="7" t="s">
        <v>62</v>
      </c>
      <c r="C19" s="8" t="s">
        <v>24</v>
      </c>
      <c r="D19" s="9" t="s">
        <v>63</v>
      </c>
      <c r="E19" s="9" t="s">
        <v>51</v>
      </c>
      <c r="F19" s="10">
        <v>1598.4</v>
      </c>
      <c r="G19" s="10">
        <v>15.96</v>
      </c>
      <c r="H19" s="10">
        <f t="shared" si="2"/>
        <v>25000.254720000004</v>
      </c>
      <c r="I19" s="10">
        <f t="shared" si="1"/>
        <v>510.20927999999913</v>
      </c>
      <c r="J19" s="10">
        <v>0</v>
      </c>
      <c r="K19" s="10">
        <f t="shared" si="0"/>
        <v>25510.464000000004</v>
      </c>
    </row>
    <row r="20" spans="1:11" ht="30">
      <c r="A20" s="6" t="s">
        <v>64</v>
      </c>
      <c r="B20" s="7" t="s">
        <v>65</v>
      </c>
      <c r="C20" s="8" t="s">
        <v>24</v>
      </c>
      <c r="D20" s="9" t="s">
        <v>66</v>
      </c>
      <c r="E20" s="9" t="s">
        <v>51</v>
      </c>
      <c r="F20" s="10">
        <v>480</v>
      </c>
      <c r="G20" s="10">
        <v>17.97</v>
      </c>
      <c r="H20" s="10">
        <f t="shared" si="2"/>
        <v>8453.0879999999979</v>
      </c>
      <c r="I20" s="10">
        <f t="shared" si="1"/>
        <v>172.51200000000063</v>
      </c>
      <c r="J20" s="10">
        <v>0</v>
      </c>
      <c r="K20" s="10">
        <f t="shared" si="0"/>
        <v>8625.5999999999985</v>
      </c>
    </row>
    <row r="21" spans="1:11">
      <c r="A21" s="4" t="s">
        <v>67</v>
      </c>
      <c r="B21" s="11" t="s">
        <v>68</v>
      </c>
      <c r="C21" s="5" t="s">
        <v>21</v>
      </c>
      <c r="D21" s="12" t="s">
        <v>21</v>
      </c>
      <c r="E21" s="12"/>
      <c r="F21" s="13"/>
      <c r="G21" s="13">
        <v>609.53</v>
      </c>
      <c r="H21" s="13">
        <f>SUM(H22:H23)</f>
        <v>931313.24426000006</v>
      </c>
      <c r="I21" s="13">
        <f>SUM(I22:I23)</f>
        <v>19006.392740000032</v>
      </c>
      <c r="J21" s="13">
        <v>0</v>
      </c>
      <c r="K21" s="13">
        <f>SUM(K22:K23)</f>
        <v>950319.6370000001</v>
      </c>
    </row>
    <row r="22" spans="1:11" ht="45">
      <c r="A22" s="6" t="s">
        <v>69</v>
      </c>
      <c r="B22" s="7" t="s">
        <v>70</v>
      </c>
      <c r="C22" s="8" t="s">
        <v>24</v>
      </c>
      <c r="D22" s="9" t="s">
        <v>71</v>
      </c>
      <c r="E22" s="9" t="s">
        <v>45</v>
      </c>
      <c r="F22" s="10">
        <v>2852.05</v>
      </c>
      <c r="G22" s="10">
        <v>322.5</v>
      </c>
      <c r="H22" s="10">
        <f t="shared" si="2"/>
        <v>901390.40250000008</v>
      </c>
      <c r="I22" s="10">
        <f t="shared" si="1"/>
        <v>18395.722500000033</v>
      </c>
      <c r="J22" s="10">
        <v>0</v>
      </c>
      <c r="K22" s="10">
        <f t="shared" si="0"/>
        <v>919786.12500000012</v>
      </c>
    </row>
    <row r="23" spans="1:11">
      <c r="A23" s="6" t="s">
        <v>72</v>
      </c>
      <c r="B23" s="7" t="s">
        <v>73</v>
      </c>
      <c r="C23" s="8" t="s">
        <v>24</v>
      </c>
      <c r="D23" s="9" t="s">
        <v>74</v>
      </c>
      <c r="E23" s="9" t="s">
        <v>51</v>
      </c>
      <c r="F23" s="10">
        <v>114.08</v>
      </c>
      <c r="G23" s="10">
        <v>267.64999999999998</v>
      </c>
      <c r="H23" s="10">
        <f t="shared" si="2"/>
        <v>29922.841759999996</v>
      </c>
      <c r="I23" s="10">
        <f t="shared" si="1"/>
        <v>610.67023999999947</v>
      </c>
      <c r="J23" s="10">
        <v>0</v>
      </c>
      <c r="K23" s="10">
        <f t="shared" si="0"/>
        <v>30533.511999999995</v>
      </c>
    </row>
    <row r="24" spans="1:11">
      <c r="A24" s="4" t="s">
        <v>75</v>
      </c>
      <c r="B24" s="11" t="s">
        <v>76</v>
      </c>
      <c r="C24" s="5" t="s">
        <v>21</v>
      </c>
      <c r="D24" s="12" t="s">
        <v>21</v>
      </c>
      <c r="E24" s="12"/>
      <c r="F24" s="13"/>
      <c r="G24" s="13">
        <v>7740.13</v>
      </c>
      <c r="H24" s="13">
        <f>SUM(H25:H27)</f>
        <v>227324.71255200001</v>
      </c>
      <c r="I24" s="13">
        <f>SUM(I25:I27)</f>
        <v>4639.2798480000129</v>
      </c>
      <c r="J24" s="13">
        <v>0</v>
      </c>
      <c r="K24" s="13">
        <f>SUM(K25:K27)</f>
        <v>231963.99239999999</v>
      </c>
    </row>
    <row r="25" spans="1:11" ht="30">
      <c r="A25" s="6" t="s">
        <v>77</v>
      </c>
      <c r="B25" s="7" t="s">
        <v>78</v>
      </c>
      <c r="C25" s="8" t="s">
        <v>24</v>
      </c>
      <c r="D25" s="9" t="s">
        <v>79</v>
      </c>
      <c r="E25" s="9" t="s">
        <v>12</v>
      </c>
      <c r="F25" s="10">
        <v>31</v>
      </c>
      <c r="G25" s="10">
        <v>6547.25</v>
      </c>
      <c r="H25" s="10">
        <f t="shared" si="2"/>
        <v>198905.45499999999</v>
      </c>
      <c r="I25" s="10">
        <f t="shared" si="1"/>
        <v>4059.2950000000128</v>
      </c>
      <c r="J25" s="10">
        <v>0</v>
      </c>
      <c r="K25" s="10">
        <f t="shared" si="0"/>
        <v>202964.75</v>
      </c>
    </row>
    <row r="26" spans="1:11" ht="45">
      <c r="A26" s="6" t="s">
        <v>80</v>
      </c>
      <c r="B26" s="7" t="s">
        <v>81</v>
      </c>
      <c r="C26" s="8" t="s">
        <v>24</v>
      </c>
      <c r="D26" s="9" t="s">
        <v>82</v>
      </c>
      <c r="E26" s="9" t="s">
        <v>45</v>
      </c>
      <c r="F26" s="10">
        <v>10.84</v>
      </c>
      <c r="G26" s="10">
        <v>958.11</v>
      </c>
      <c r="H26" s="10">
        <f t="shared" si="2"/>
        <v>10178.194151999998</v>
      </c>
      <c r="I26" s="10">
        <f t="shared" si="1"/>
        <v>207.71824800000104</v>
      </c>
      <c r="J26" s="10">
        <v>0</v>
      </c>
      <c r="K26" s="10">
        <f t="shared" si="0"/>
        <v>10385.912399999999</v>
      </c>
    </row>
    <row r="27" spans="1:11" ht="30">
      <c r="A27" s="6" t="s">
        <v>83</v>
      </c>
      <c r="B27" s="7" t="s">
        <v>84</v>
      </c>
      <c r="C27" s="8" t="s">
        <v>24</v>
      </c>
      <c r="D27" s="9" t="s">
        <v>85</v>
      </c>
      <c r="E27" s="9" t="s">
        <v>12</v>
      </c>
      <c r="F27" s="10">
        <v>31</v>
      </c>
      <c r="G27" s="10">
        <v>600.42999999999995</v>
      </c>
      <c r="H27" s="10">
        <f t="shared" si="2"/>
        <v>18241.063399999999</v>
      </c>
      <c r="I27" s="10">
        <f t="shared" si="1"/>
        <v>372.26659999999902</v>
      </c>
      <c r="J27" s="10">
        <v>0</v>
      </c>
      <c r="K27" s="10">
        <f t="shared" si="0"/>
        <v>18613.329999999998</v>
      </c>
    </row>
    <row r="28" spans="1:11">
      <c r="A28" s="4" t="s">
        <v>86</v>
      </c>
      <c r="B28" s="11" t="s">
        <v>87</v>
      </c>
      <c r="C28" s="5" t="s">
        <v>21</v>
      </c>
      <c r="D28" s="12" t="s">
        <v>21</v>
      </c>
      <c r="E28" s="12"/>
      <c r="F28" s="13"/>
      <c r="G28" s="13">
        <v>3105.08</v>
      </c>
      <c r="H28" s="13">
        <f>SUM(H29:H33)</f>
        <v>1564.1170439999999</v>
      </c>
      <c r="I28" s="13">
        <f>SUM(I29:I33)</f>
        <v>31.920756000000068</v>
      </c>
      <c r="J28" s="13">
        <v>0</v>
      </c>
      <c r="K28" s="13">
        <f>SUM(K29:K33)</f>
        <v>1596.0377999999998</v>
      </c>
    </row>
    <row r="29" spans="1:11" ht="30">
      <c r="A29" s="6" t="s">
        <v>88</v>
      </c>
      <c r="B29" s="7" t="s">
        <v>89</v>
      </c>
      <c r="C29" s="8" t="s">
        <v>24</v>
      </c>
      <c r="D29" s="9" t="s">
        <v>90</v>
      </c>
      <c r="E29" s="9" t="s">
        <v>26</v>
      </c>
      <c r="F29" s="10">
        <v>12</v>
      </c>
      <c r="G29" s="10">
        <v>8.25</v>
      </c>
      <c r="H29" s="10">
        <f t="shared" si="2"/>
        <v>97.02</v>
      </c>
      <c r="I29" s="10">
        <f t="shared" si="1"/>
        <v>1.980000000000004</v>
      </c>
      <c r="J29" s="10">
        <v>0</v>
      </c>
      <c r="K29" s="10">
        <f t="shared" si="0"/>
        <v>99</v>
      </c>
    </row>
    <row r="30" spans="1:11" ht="30">
      <c r="A30" s="6" t="s">
        <v>91</v>
      </c>
      <c r="B30" s="7" t="s">
        <v>92</v>
      </c>
      <c r="C30" s="8" t="s">
        <v>24</v>
      </c>
      <c r="D30" s="9" t="s">
        <v>93</v>
      </c>
      <c r="E30" s="9" t="s">
        <v>26</v>
      </c>
      <c r="F30" s="10">
        <v>12</v>
      </c>
      <c r="G30" s="10">
        <v>16.5</v>
      </c>
      <c r="H30" s="10">
        <f t="shared" si="2"/>
        <v>194.04</v>
      </c>
      <c r="I30" s="10">
        <f t="shared" si="1"/>
        <v>3.960000000000008</v>
      </c>
      <c r="J30" s="10">
        <v>0</v>
      </c>
      <c r="K30" s="10">
        <f t="shared" si="0"/>
        <v>198</v>
      </c>
    </row>
    <row r="31" spans="1:11" ht="45">
      <c r="A31" s="6" t="s">
        <v>94</v>
      </c>
      <c r="B31" s="7" t="s">
        <v>95</v>
      </c>
      <c r="C31" s="8" t="s">
        <v>24</v>
      </c>
      <c r="D31" s="9" t="s">
        <v>96</v>
      </c>
      <c r="E31" s="9" t="s">
        <v>51</v>
      </c>
      <c r="F31" s="10">
        <v>0.48</v>
      </c>
      <c r="G31" s="10">
        <v>1909.61</v>
      </c>
      <c r="H31" s="10">
        <f t="shared" si="2"/>
        <v>898.28054399999985</v>
      </c>
      <c r="I31" s="10">
        <f t="shared" si="1"/>
        <v>18.332256000000029</v>
      </c>
      <c r="J31" s="10">
        <v>0</v>
      </c>
      <c r="K31" s="10">
        <f t="shared" si="0"/>
        <v>916.61279999999988</v>
      </c>
    </row>
    <row r="32" spans="1:11" ht="30">
      <c r="A32" s="6" t="s">
        <v>97</v>
      </c>
      <c r="B32" s="7" t="s">
        <v>98</v>
      </c>
      <c r="C32" s="8" t="s">
        <v>24</v>
      </c>
      <c r="D32" s="9" t="s">
        <v>99</v>
      </c>
      <c r="E32" s="9" t="s">
        <v>45</v>
      </c>
      <c r="F32" s="10">
        <v>3.6</v>
      </c>
      <c r="G32" s="10">
        <v>75.930000000000007</v>
      </c>
      <c r="H32" s="10">
        <f t="shared" si="2"/>
        <v>267.88103999999998</v>
      </c>
      <c r="I32" s="10">
        <f t="shared" si="1"/>
        <v>5.4669600000000287</v>
      </c>
      <c r="J32" s="10">
        <v>0</v>
      </c>
      <c r="K32" s="10">
        <f t="shared" si="0"/>
        <v>273.34800000000001</v>
      </c>
    </row>
    <row r="33" spans="1:15" ht="30">
      <c r="A33" s="6" t="s">
        <v>100</v>
      </c>
      <c r="B33" s="7" t="s">
        <v>101</v>
      </c>
      <c r="C33" s="8" t="s">
        <v>24</v>
      </c>
      <c r="D33" s="9" t="s">
        <v>102</v>
      </c>
      <c r="E33" s="9" t="s">
        <v>51</v>
      </c>
      <c r="F33" s="10">
        <v>0.1</v>
      </c>
      <c r="G33" s="10">
        <v>1090.77</v>
      </c>
      <c r="H33" s="10">
        <f t="shared" si="2"/>
        <v>106.89546</v>
      </c>
      <c r="I33" s="10">
        <f t="shared" si="1"/>
        <v>2.1815399999999983</v>
      </c>
      <c r="J33" s="10">
        <v>0</v>
      </c>
      <c r="K33" s="10">
        <f t="shared" si="0"/>
        <v>109.077</v>
      </c>
    </row>
    <row r="34" spans="1:15">
      <c r="A34" s="19" t="s">
        <v>103</v>
      </c>
      <c r="B34" s="19" t="s">
        <v>103</v>
      </c>
      <c r="C34" s="19" t="s">
        <v>103</v>
      </c>
      <c r="D34" s="19" t="s">
        <v>103</v>
      </c>
      <c r="E34" s="19" t="s">
        <v>103</v>
      </c>
      <c r="F34" s="19" t="s">
        <v>103</v>
      </c>
      <c r="G34" s="19" t="s">
        <v>103</v>
      </c>
      <c r="H34" s="14">
        <f>H28+H24+H21+H14+H10+H6</f>
        <v>1501578.1810259998</v>
      </c>
      <c r="I34" s="14">
        <f>I28+I24+I21+I14+I10+I6</f>
        <v>30644.452674000051</v>
      </c>
      <c r="J34" s="14">
        <v>0</v>
      </c>
      <c r="K34" s="14">
        <f>K28+K24+K21+K14+K10+K6</f>
        <v>1532222.6336999999</v>
      </c>
      <c r="M34" s="15"/>
      <c r="N34" s="15"/>
      <c r="O34" s="15"/>
    </row>
    <row r="36" spans="1:15">
      <c r="N36" s="15"/>
    </row>
    <row r="37" spans="1:15">
      <c r="N37" s="15"/>
    </row>
  </sheetData>
  <mergeCells count="9">
    <mergeCell ref="A3:E3"/>
    <mergeCell ref="A2:E2"/>
    <mergeCell ref="A1:E1"/>
    <mergeCell ref="A34:G34"/>
    <mergeCell ref="H3:J3"/>
    <mergeCell ref="F3:G3"/>
    <mergeCell ref="H2:J2"/>
    <mergeCell ref="F2:G2"/>
    <mergeCell ref="F1:J1"/>
  </mergeCells>
  <pageMargins left="0.511811024" right="0.511811024" top="0.78740157499999996" bottom="0.78740157499999996" header="0.31496062000000002" footer="0.31496062000000002"/>
  <pageSetup paperSize="9" scale="77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Orçamentaria</vt:lpstr>
      <vt:lpstr>'Planilha Orçamentaria'!Area_de_impressao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flavia</cp:lastModifiedBy>
  <cp:lastPrinted>2025-11-03T18:00:49Z</cp:lastPrinted>
  <dcterms:modified xsi:type="dcterms:W3CDTF">2025-11-04T15:07:36Z</dcterms:modified>
</cp:coreProperties>
</file>